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брание депутатов\60 СД 11.03.2025\на сайт\изм в бюджет 2025\"/>
    </mc:Choice>
  </mc:AlternateContent>
  <xr:revisionPtr revIDLastSave="0" documentId="13_ncr:1_{56BDEA7A-9E68-49D5-815A-198A768ED30A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Лист1!$A$2:$C$48</definedName>
    <definedName name="_xlnm.Print_Titles" localSheetId="0">Лист1!$4:$4</definedName>
    <definedName name="_xlnm.Print_Area" localSheetId="0">Лист1!$A$1:$D$50</definedName>
  </definedNames>
  <calcPr calcId="191029"/>
</workbook>
</file>

<file path=xl/calcChain.xml><?xml version="1.0" encoding="utf-8"?>
<calcChain xmlns="http://schemas.openxmlformats.org/spreadsheetml/2006/main">
  <c r="D25" i="1" l="1"/>
  <c r="D20" i="1"/>
  <c r="D13" i="1"/>
  <c r="D9" i="1"/>
  <c r="D11" i="1"/>
  <c r="D26" i="1"/>
  <c r="D23" i="1"/>
  <c r="D44" i="1"/>
  <c r="D37" i="1"/>
  <c r="D34" i="1"/>
  <c r="D16" i="1"/>
  <c r="D8" i="1"/>
  <c r="D43" i="1"/>
  <c r="D41" i="1"/>
  <c r="D32" i="1" l="1"/>
  <c r="D15" i="1" l="1"/>
  <c r="D24" i="1"/>
  <c r="D22" i="1" s="1"/>
  <c r="D42" i="1"/>
  <c r="D47" i="1"/>
  <c r="D19" i="1"/>
  <c r="D18" i="1" l="1"/>
  <c r="D6" i="1"/>
  <c r="D49" i="1"/>
  <c r="D14" i="1" l="1"/>
  <c r="D45" i="1"/>
  <c r="D40" i="1"/>
  <c r="D35" i="1"/>
  <c r="D29" i="1" l="1"/>
  <c r="D38" i="1"/>
  <c r="D27" i="1"/>
  <c r="D5" i="1" l="1"/>
</calcChain>
</file>

<file path=xl/sharedStrings.xml><?xml version="1.0" encoding="utf-8"?>
<sst xmlns="http://schemas.openxmlformats.org/spreadsheetml/2006/main" count="134" uniqueCount="69">
  <si>
    <t>Дополнительное образование детей</t>
  </si>
  <si>
    <t>Другие вопросы в области здравоохранения</t>
  </si>
  <si>
    <t>Другие вопросы в области национальной безопасности и правоохранительной деятельности</t>
  </si>
  <si>
    <t>14</t>
  </si>
  <si>
    <t>Наименование</t>
  </si>
  <si>
    <t>раздел</t>
  </si>
  <si>
    <t>подраздел</t>
  </si>
  <si>
    <t>Всего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</si>
  <si>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</si>
  <si>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</si>
  <si>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</si>
  <si>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</si>
  <si>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Физическая культура и спорт</t>
  </si>
  <si>
    <t>Социальное обеспечение населения</t>
  </si>
  <si>
    <t>Функционирование высшего должностного лица субъекта РФ и муниципального образования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</si>
  <si>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</si>
  <si>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03</t>
  </si>
  <si>
    <t>02</t>
  </si>
  <si>
    <t>04</t>
  </si>
  <si>
    <t>Охрана окружающей среды</t>
  </si>
  <si>
    <t>06</t>
  </si>
  <si>
    <t>09</t>
  </si>
  <si>
    <t>08</t>
  </si>
  <si>
    <t>10</t>
  </si>
  <si>
    <t>Социальная политика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</si>
  <si>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</si>
  <si>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</si>
  <si>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</si>
  <si>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</si>
  <si>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</si>
  <si>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</si>
  <si>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</si>
  <si>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</si>
  <si>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</si>
  <si>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</si>
  <si>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</si>
  <si>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</si>
  <si>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</si>
  <si>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</si>
  <si>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Охрана семьи и детства</t>
  </si>
  <si>
    <t>Культура</t>
  </si>
  <si>
    <t>Социальное обслуживание населения</t>
  </si>
  <si>
    <t>Другие вопросы в области социальной политики</t>
  </si>
  <si>
    <t>12</t>
  </si>
  <si>
    <t>Другие вопросы в области национальной экономики</t>
  </si>
  <si>
    <t>Национальная экономика</t>
  </si>
  <si>
    <t>11</t>
  </si>
  <si>
    <t>13</t>
  </si>
  <si>
    <t>Органы юстиции</t>
  </si>
  <si>
    <t>Массовый спорт</t>
  </si>
  <si>
    <t>Другие вопросы в области культуры, кинематографии</t>
  </si>
  <si>
    <t>Здравоохранение</t>
  </si>
  <si>
    <t>Сельское хозяйство и рыболовство</t>
  </si>
  <si>
    <t>Другие вопросы в области физической культуры и спорта</t>
  </si>
  <si>
    <t>Дорожное хозяйство (дорожные фонды)</t>
  </si>
  <si>
    <t>Коммунальное хозяйство</t>
  </si>
  <si>
    <t>Культура, кинематография</t>
  </si>
  <si>
    <t>Спорт высших достижений</t>
  </si>
  <si>
    <t>Судебная система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</si>
  <si>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</si>
  <si>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ё</t>
  </si>
  <si>
    <t>Резервные фонды</t>
  </si>
  <si>
    <t>рублей</t>
  </si>
  <si>
    <t>Средства массовой информации</t>
  </si>
  <si>
    <t>Периодическая печать и издательства</t>
  </si>
  <si>
    <t xml:space="preserve">2025 год </t>
  </si>
  <si>
    <t>Расходы бюджета Чебаркульского городского округа по разделам, подразделам классификации расходов бюджета  на  2025 год</t>
  </si>
  <si>
    <t>Жилищное хозяйство</t>
  </si>
  <si>
    <t>Приложение 3
к решению Собрания депутатов
Чебаркульского городского округа
    от 11.03.2025 г. №  841    Приложение 4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</si>
</sst>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color indexed="8"/>
      <name val="Arial Narrow"/>
      <family val="2"/>
      <charset val="204"/>
    </font>
    <font>
      <i/>
      <sz val="10"/>
      <name val="Arial Cyr"/>
      <charset val="204"/>
    </font>
    <font>
      <b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6" fillId="0" borderId="0" xfId="0" applyFont="1"/>
    <xf numFmtId="0" fontId="0" fillId="2" borderId="0" xfId="0" applyFill="1"/>
    <xf numFmtId="0" fontId="3" fillId="2" borderId="0" xfId="0" applyFont="1" applyFill="1"/>
    <xf numFmtId="4" fontId="9" fillId="3" borderId="1" xfId="0" applyNumberFormat="1" applyFont="1" applyFill="1" applyBorder="1"/>
    <xf numFmtId="4" fontId="8" fillId="3" borderId="1" xfId="0" applyNumberFormat="1" applyFont="1" applyFill="1" applyBorder="1"/>
    <xf numFmtId="4" fontId="10" fillId="3" borderId="1" xfId="0" applyNumberFormat="1" applyFont="1" applyFill="1" applyBorder="1"/>
    <xf numFmtId="49" fontId="2" fillId="3" borderId="1" xfId="0" applyNumberFormat="1" applyFont="1" applyFill="1" applyBorder="1"/>
    <xf numFmtId="0" fontId="11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textRotation="90" readingOrder="2"/>
    </xf>
    <xf numFmtId="4" fontId="11" fillId="3" borderId="1" xfId="0" applyNumberFormat="1" applyFont="1" applyFill="1" applyBorder="1"/>
    <xf numFmtId="0" fontId="11" fillId="3" borderId="0" xfId="0" applyFont="1" applyFill="1" applyBorder="1" applyAlignment="1">
      <alignment horizontal="right"/>
    </xf>
    <xf numFmtId="49" fontId="2" fillId="3" borderId="1" xfId="1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49" fontId="12" fillId="3" borderId="1" xfId="0" applyNumberFormat="1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1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0" fontId="11" fillId="3" borderId="0" xfId="0" applyFont="1" applyFill="1" applyAlignment="1"/>
    <xf numFmtId="0" fontId="11" fillId="3" borderId="0" xfId="0" applyFont="1" applyFill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left" vertical="top"/>
    </xf>
    <xf numFmtId="49" fontId="13" fillId="3" borderId="1" xfId="0" applyNumberFormat="1" applyFont="1" applyFill="1" applyBorder="1" applyAlignment="1"/>
    <xf numFmtId="49" fontId="13" fillId="3" borderId="1" xfId="1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/>
    </xf>
    <xf numFmtId="49" fontId="13" fillId="3" borderId="1" xfId="0" applyNumberFormat="1" applyFont="1" applyFill="1" applyBorder="1"/>
    <xf numFmtId="4" fontId="11" fillId="0" borderId="1" xfId="0" applyNumberFormat="1" applyFont="1" applyFill="1" applyBorder="1"/>
    <xf numFmtId="0" fontId="11" fillId="3" borderId="2" xfId="0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7" name="Picture 1" hidden="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8" name="Picture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19" name="Picture 1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142875</xdr:rowOff>
    </xdr:to>
    <xdr:pic>
      <xdr:nvPicPr>
        <xdr:cNvPr id="1120" name="Picture 2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259</xdr:row>
      <xdr:rowOff>155864</xdr:rowOff>
    </xdr:to>
    <xdr:pic>
      <xdr:nvPicPr>
        <xdr:cNvPr id="18" name="Picture 1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259</xdr:row>
      <xdr:rowOff>155864</xdr:rowOff>
    </xdr:to>
    <xdr:pic>
      <xdr:nvPicPr>
        <xdr:cNvPr id="19" name="Picture 2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251</xdr:row>
      <xdr:rowOff>106507</xdr:rowOff>
    </xdr:to>
    <xdr:pic>
      <xdr:nvPicPr>
        <xdr:cNvPr id="20" name="Picture 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251</xdr:row>
      <xdr:rowOff>106507</xdr:rowOff>
    </xdr:to>
    <xdr:pic>
      <xdr:nvPicPr>
        <xdr:cNvPr id="21" name="Picture 2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2" name="Picture 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3" name="Picture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4" name="Picture 1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142875</xdr:rowOff>
    </xdr:to>
    <xdr:pic>
      <xdr:nvPicPr>
        <xdr:cNvPr id="25" name="Picture 2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4" name="Picture 1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5" name="Picture 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6" name="Picture 1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142875</xdr:rowOff>
    </xdr:to>
    <xdr:pic>
      <xdr:nvPicPr>
        <xdr:cNvPr id="17" name="Picture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view="pageBreakPreview" zoomScaleSheetLayoutView="100" workbookViewId="0">
      <selection activeCell="B1" sqref="B1:D1"/>
    </sheetView>
  </sheetViews>
  <sheetFormatPr defaultRowHeight="12.75" x14ac:dyDescent="0.2"/>
  <cols>
    <col min="1" max="1" width="68" style="16" customWidth="1"/>
    <col min="2" max="2" width="4" style="23" customWidth="1"/>
    <col min="3" max="3" width="4.140625" style="23" customWidth="1"/>
    <col min="4" max="4" width="15.28515625" style="8" customWidth="1"/>
  </cols>
  <sheetData>
    <row r="1" spans="1:4" ht="160.5" customHeight="1" x14ac:dyDescent="0.2">
      <c r="A1" s="24"/>
      <c r="B1" s="34" t="s">
        <v>68</v>
      </c>
      <c r="C1" s="34"/>
      <c r="D1" s="34"/>
    </row>
    <row r="2" spans="1:4" ht="26.25" customHeight="1" x14ac:dyDescent="0.2">
      <c r="A2" s="33" t="s">
        <v>66</v>
      </c>
      <c r="B2" s="33"/>
      <c r="C2" s="33"/>
      <c r="D2" s="33"/>
    </row>
    <row r="3" spans="1:4" ht="15" customHeight="1" x14ac:dyDescent="0.2">
      <c r="A3" s="32" t="s">
        <v>59</v>
      </c>
      <c r="B3" s="32"/>
      <c r="C3" s="32"/>
      <c r="D3" s="12" t="s">
        <v>62</v>
      </c>
    </row>
    <row r="4" spans="1:4" ht="74.25" customHeight="1" x14ac:dyDescent="0.2">
      <c r="A4" s="9" t="s">
        <v>4</v>
      </c>
      <c r="B4" s="10" t="s">
        <v>5</v>
      </c>
      <c r="C4" s="10" t="s">
        <v>6</v>
      </c>
      <c r="D4" s="20" t="s">
        <v>65</v>
      </c>
    </row>
    <row r="5" spans="1:4" s="1" customFormat="1" x14ac:dyDescent="0.2">
      <c r="A5" s="17" t="s">
        <v>7</v>
      </c>
      <c r="B5" s="21"/>
      <c r="C5" s="21"/>
      <c r="D5" s="4">
        <f>D6+D14+D18+D22+D27+D29+D35+D38+D40+D45+D50</f>
        <v>2061200981.5499997</v>
      </c>
    </row>
    <row r="6" spans="1:4" s="3" customFormat="1" ht="13.5" x14ac:dyDescent="0.25">
      <c r="A6" s="25" t="s">
        <v>8</v>
      </c>
      <c r="B6" s="26" t="s">
        <v>9</v>
      </c>
      <c r="C6" s="26"/>
      <c r="D6" s="6">
        <f>D7+D8+D10+D9+D11+D12+D13</f>
        <v>145984155.25</v>
      </c>
    </row>
    <row r="7" spans="1:4" s="2" customFormat="1" ht="13.5" x14ac:dyDescent="0.25">
      <c r="A7" s="13" t="s">
        <v>14</v>
      </c>
      <c r="B7" s="22" t="s">
        <v>9</v>
      </c>
      <c r="C7" s="22" t="s">
        <v>17</v>
      </c>
      <c r="D7" s="31">
        <v>2385693.0099999998</v>
      </c>
    </row>
    <row r="8" spans="1:4" s="2" customFormat="1" ht="25.5" x14ac:dyDescent="0.25">
      <c r="A8" s="13" t="s">
        <v>10</v>
      </c>
      <c r="B8" s="22" t="s">
        <v>9</v>
      </c>
      <c r="C8" s="22" t="s">
        <v>16</v>
      </c>
      <c r="D8" s="5">
        <f>9000000+8937.2</f>
        <v>9008937.1999999993</v>
      </c>
    </row>
    <row r="9" spans="1:4" s="2" customFormat="1" ht="25.5" x14ac:dyDescent="0.25">
      <c r="A9" s="13" t="s">
        <v>15</v>
      </c>
      <c r="B9" s="22" t="s">
        <v>9</v>
      </c>
      <c r="C9" s="22" t="s">
        <v>18</v>
      </c>
      <c r="D9" s="5">
        <f>53900614.31+31045.25-0.01</f>
        <v>53931659.550000004</v>
      </c>
    </row>
    <row r="10" spans="1:4" s="2" customFormat="1" ht="13.5" x14ac:dyDescent="0.25">
      <c r="A10" s="13" t="s">
        <v>58</v>
      </c>
      <c r="B10" s="22" t="s">
        <v>9</v>
      </c>
      <c r="C10" s="22" t="s">
        <v>29</v>
      </c>
      <c r="D10" s="5">
        <v>2400</v>
      </c>
    </row>
    <row r="11" spans="1:4" s="2" customFormat="1" ht="25.5" x14ac:dyDescent="0.25">
      <c r="A11" s="14" t="s">
        <v>27</v>
      </c>
      <c r="B11" s="22" t="s">
        <v>9</v>
      </c>
      <c r="C11" s="22" t="s">
        <v>20</v>
      </c>
      <c r="D11" s="5">
        <f>19761200+3504382-2000000+754.9+2345200</f>
        <v>23611536.899999999</v>
      </c>
    </row>
    <row r="12" spans="1:4" ht="13.5" x14ac:dyDescent="0.25">
      <c r="A12" s="14" t="s">
        <v>61</v>
      </c>
      <c r="B12" s="22" t="s">
        <v>9</v>
      </c>
      <c r="C12" s="22" t="s">
        <v>46</v>
      </c>
      <c r="D12" s="5">
        <v>1948506</v>
      </c>
    </row>
    <row r="13" spans="1:4" s="2" customFormat="1" ht="13.5" x14ac:dyDescent="0.25">
      <c r="A13" s="13" t="s">
        <v>11</v>
      </c>
      <c r="B13" s="22" t="s">
        <v>9</v>
      </c>
      <c r="C13" s="22" t="s">
        <v>47</v>
      </c>
      <c r="D13" s="5">
        <f>55095422.58+0.01</f>
        <v>55095422.589999996</v>
      </c>
    </row>
    <row r="14" spans="1:4" s="3" customFormat="1" ht="13.5" x14ac:dyDescent="0.25">
      <c r="A14" s="27" t="s">
        <v>25</v>
      </c>
      <c r="B14" s="26" t="s">
        <v>16</v>
      </c>
      <c r="C14" s="26"/>
      <c r="D14" s="6">
        <f>D15+D16+D17</f>
        <v>16300259.059999999</v>
      </c>
    </row>
    <row r="15" spans="1:4" s="2" customFormat="1" ht="13.5" x14ac:dyDescent="0.25">
      <c r="A15" s="13" t="s">
        <v>48</v>
      </c>
      <c r="B15" s="22" t="s">
        <v>16</v>
      </c>
      <c r="C15" s="22" t="s">
        <v>18</v>
      </c>
      <c r="D15" s="5">
        <f>508700+2489000</f>
        <v>2997700</v>
      </c>
    </row>
    <row r="16" spans="1:4" s="2" customFormat="1" ht="25.5" x14ac:dyDescent="0.25">
      <c r="A16" s="14" t="s">
        <v>26</v>
      </c>
      <c r="B16" s="22" t="s">
        <v>16</v>
      </c>
      <c r="C16" s="22" t="s">
        <v>23</v>
      </c>
      <c r="D16" s="5">
        <f>12630992.03+11414.29+2252.74</f>
        <v>12644659.059999999</v>
      </c>
    </row>
    <row r="17" spans="1:4" s="2" customFormat="1" ht="13.5" x14ac:dyDescent="0.25">
      <c r="A17" s="13" t="s">
        <v>2</v>
      </c>
      <c r="B17" s="22" t="s">
        <v>16</v>
      </c>
      <c r="C17" s="22" t="s">
        <v>3</v>
      </c>
      <c r="D17" s="5">
        <v>657900</v>
      </c>
    </row>
    <row r="18" spans="1:4" s="3" customFormat="1" ht="13.5" x14ac:dyDescent="0.25">
      <c r="A18" s="28" t="s">
        <v>45</v>
      </c>
      <c r="B18" s="30" t="s">
        <v>18</v>
      </c>
      <c r="C18" s="30"/>
      <c r="D18" s="6">
        <f>D19+D20+D21</f>
        <v>221629686.94999999</v>
      </c>
    </row>
    <row r="19" spans="1:4" s="2" customFormat="1" ht="13.5" x14ac:dyDescent="0.25">
      <c r="A19" s="14" t="s">
        <v>52</v>
      </c>
      <c r="B19" s="7" t="s">
        <v>18</v>
      </c>
      <c r="C19" s="7" t="s">
        <v>29</v>
      </c>
      <c r="D19" s="5">
        <f>689200+2149200</f>
        <v>2838400</v>
      </c>
    </row>
    <row r="20" spans="1:4" s="2" customFormat="1" ht="13.5" x14ac:dyDescent="0.25">
      <c r="A20" s="14" t="s">
        <v>54</v>
      </c>
      <c r="B20" s="7" t="s">
        <v>18</v>
      </c>
      <c r="C20" s="7" t="s">
        <v>21</v>
      </c>
      <c r="D20" s="5">
        <f>218789286.95-100000</f>
        <v>218689286.94999999</v>
      </c>
    </row>
    <row r="21" spans="1:4" s="3" customFormat="1" ht="13.5" x14ac:dyDescent="0.25">
      <c r="A21" s="14" t="s">
        <v>44</v>
      </c>
      <c r="B21" s="22" t="s">
        <v>18</v>
      </c>
      <c r="C21" s="22" t="s">
        <v>43</v>
      </c>
      <c r="D21" s="5">
        <v>102000</v>
      </c>
    </row>
    <row r="22" spans="1:4" s="3" customFormat="1" ht="13.5" x14ac:dyDescent="0.25">
      <c r="A22" s="25" t="s">
        <v>28</v>
      </c>
      <c r="B22" s="30" t="s">
        <v>29</v>
      </c>
      <c r="C22" s="30"/>
      <c r="D22" s="6">
        <f>D24+D25+D26+D23</f>
        <v>162388775.53999999</v>
      </c>
    </row>
    <row r="23" spans="1:4" s="3" customFormat="1" ht="13.5" x14ac:dyDescent="0.25">
      <c r="A23" s="18" t="s">
        <v>67</v>
      </c>
      <c r="B23" s="7" t="s">
        <v>29</v>
      </c>
      <c r="C23" s="7" t="s">
        <v>9</v>
      </c>
      <c r="D23" s="5">
        <f>7916349.76+14844297.56+805560.23+3485985.73</f>
        <v>27052193.280000001</v>
      </c>
    </row>
    <row r="24" spans="1:4" s="2" customFormat="1" ht="13.5" x14ac:dyDescent="0.25">
      <c r="A24" s="18" t="s">
        <v>55</v>
      </c>
      <c r="B24" s="7" t="s">
        <v>29</v>
      </c>
      <c r="C24" s="7" t="s">
        <v>17</v>
      </c>
      <c r="D24" s="5">
        <f>1245000+32000000+1300000+26558720.7</f>
        <v>61103720.700000003</v>
      </c>
    </row>
    <row r="25" spans="1:4" s="2" customFormat="1" ht="13.5" x14ac:dyDescent="0.25">
      <c r="A25" s="14" t="s">
        <v>30</v>
      </c>
      <c r="B25" s="7" t="s">
        <v>29</v>
      </c>
      <c r="C25" s="7" t="s">
        <v>16</v>
      </c>
      <c r="D25" s="5">
        <f>54765858.12+100000</f>
        <v>54865858.119999997</v>
      </c>
    </row>
    <row r="26" spans="1:4" s="2" customFormat="1" ht="13.5" x14ac:dyDescent="0.25">
      <c r="A26" s="14" t="s">
        <v>31</v>
      </c>
      <c r="B26" s="7" t="s">
        <v>29</v>
      </c>
      <c r="C26" s="7" t="s">
        <v>29</v>
      </c>
      <c r="D26" s="5">
        <f>20607696-1300000+59307.44</f>
        <v>19367003.440000001</v>
      </c>
    </row>
    <row r="27" spans="1:4" s="3" customFormat="1" ht="13.5" x14ac:dyDescent="0.25">
      <c r="A27" s="25" t="s">
        <v>19</v>
      </c>
      <c r="B27" s="26" t="s">
        <v>20</v>
      </c>
      <c r="C27" s="26"/>
      <c r="D27" s="6">
        <f t="shared" ref="D27" si="0">D28</f>
        <v>850000</v>
      </c>
    </row>
    <row r="28" spans="1:4" s="2" customFormat="1" ht="13.5" x14ac:dyDescent="0.25">
      <c r="A28" s="14" t="s">
        <v>32</v>
      </c>
      <c r="B28" s="22" t="s">
        <v>20</v>
      </c>
      <c r="C28" s="22" t="s">
        <v>29</v>
      </c>
      <c r="D28" s="5">
        <v>850000</v>
      </c>
    </row>
    <row r="29" spans="1:4" s="3" customFormat="1" ht="13.5" x14ac:dyDescent="0.25">
      <c r="A29" s="25" t="s">
        <v>33</v>
      </c>
      <c r="B29" s="26" t="s">
        <v>34</v>
      </c>
      <c r="C29" s="26"/>
      <c r="D29" s="6">
        <f>D30+D31+D32+D33+D34</f>
        <v>1021880673.63</v>
      </c>
    </row>
    <row r="30" spans="1:4" s="2" customFormat="1" ht="13.5" x14ac:dyDescent="0.25">
      <c r="A30" s="14" t="s">
        <v>35</v>
      </c>
      <c r="B30" s="22" t="s">
        <v>34</v>
      </c>
      <c r="C30" s="22" t="s">
        <v>9</v>
      </c>
      <c r="D30" s="5">
        <v>394399576.79000002</v>
      </c>
    </row>
    <row r="31" spans="1:4" s="2" customFormat="1" ht="13.5" x14ac:dyDescent="0.25">
      <c r="A31" s="14" t="s">
        <v>36</v>
      </c>
      <c r="B31" s="22" t="s">
        <v>34</v>
      </c>
      <c r="C31" s="22" t="s">
        <v>17</v>
      </c>
      <c r="D31" s="5">
        <v>474966500.16000003</v>
      </c>
    </row>
    <row r="32" spans="1:4" s="2" customFormat="1" ht="13.5" x14ac:dyDescent="0.25">
      <c r="A32" s="15" t="s">
        <v>0</v>
      </c>
      <c r="B32" s="22" t="s">
        <v>34</v>
      </c>
      <c r="C32" s="22" t="s">
        <v>16</v>
      </c>
      <c r="D32" s="11">
        <f>94913757+191280-191280</f>
        <v>94913757</v>
      </c>
    </row>
    <row r="33" spans="1:4" s="2" customFormat="1" ht="13.5" x14ac:dyDescent="0.25">
      <c r="A33" s="19" t="s">
        <v>37</v>
      </c>
      <c r="B33" s="22" t="s">
        <v>34</v>
      </c>
      <c r="C33" s="22" t="s">
        <v>34</v>
      </c>
      <c r="D33" s="5">
        <v>421000</v>
      </c>
    </row>
    <row r="34" spans="1:4" s="3" customFormat="1" ht="13.5" x14ac:dyDescent="0.25">
      <c r="A34" s="14" t="s">
        <v>38</v>
      </c>
      <c r="B34" s="22" t="s">
        <v>34</v>
      </c>
      <c r="C34" s="22" t="s">
        <v>21</v>
      </c>
      <c r="D34" s="5">
        <f>54527607-183253-200000+2477808.98+557676.7</f>
        <v>57179839.68</v>
      </c>
    </row>
    <row r="35" spans="1:4" s="3" customFormat="1" ht="13.5" x14ac:dyDescent="0.25">
      <c r="A35" s="29" t="s">
        <v>56</v>
      </c>
      <c r="B35" s="26" t="s">
        <v>22</v>
      </c>
      <c r="C35" s="26"/>
      <c r="D35" s="6">
        <f>D36+D37</f>
        <v>59313368.670000002</v>
      </c>
    </row>
    <row r="36" spans="1:4" s="2" customFormat="1" ht="13.5" x14ac:dyDescent="0.25">
      <c r="A36" s="18" t="s">
        <v>40</v>
      </c>
      <c r="B36" s="22" t="s">
        <v>22</v>
      </c>
      <c r="C36" s="22" t="s">
        <v>9</v>
      </c>
      <c r="D36" s="5">
        <v>41231082.670000002</v>
      </c>
    </row>
    <row r="37" spans="1:4" s="2" customFormat="1" ht="13.5" x14ac:dyDescent="0.25">
      <c r="A37" s="14" t="s">
        <v>50</v>
      </c>
      <c r="B37" s="22" t="s">
        <v>22</v>
      </c>
      <c r="C37" s="22" t="s">
        <v>18</v>
      </c>
      <c r="D37" s="5">
        <f>18001849+80437</f>
        <v>18082286</v>
      </c>
    </row>
    <row r="38" spans="1:4" s="3" customFormat="1" ht="13.5" x14ac:dyDescent="0.25">
      <c r="A38" s="29" t="s">
        <v>51</v>
      </c>
      <c r="B38" s="26" t="s">
        <v>21</v>
      </c>
      <c r="C38" s="26"/>
      <c r="D38" s="6">
        <f t="shared" ref="D38" si="1">D39</f>
        <v>900000</v>
      </c>
    </row>
    <row r="39" spans="1:4" s="2" customFormat="1" ht="13.5" x14ac:dyDescent="0.25">
      <c r="A39" s="14" t="s">
        <v>1</v>
      </c>
      <c r="B39" s="22" t="s">
        <v>21</v>
      </c>
      <c r="C39" s="22" t="s">
        <v>21</v>
      </c>
      <c r="D39" s="5">
        <v>900000</v>
      </c>
    </row>
    <row r="40" spans="1:4" s="3" customFormat="1" ht="13.5" x14ac:dyDescent="0.25">
      <c r="A40" s="25" t="s">
        <v>24</v>
      </c>
      <c r="B40" s="26" t="s">
        <v>23</v>
      </c>
      <c r="C40" s="26"/>
      <c r="D40" s="6">
        <f>D41+D42+D43+D44</f>
        <v>303762982.31999999</v>
      </c>
    </row>
    <row r="41" spans="1:4" s="2" customFormat="1" ht="13.5" x14ac:dyDescent="0.25">
      <c r="A41" s="14" t="s">
        <v>41</v>
      </c>
      <c r="B41" s="22" t="s">
        <v>23</v>
      </c>
      <c r="C41" s="22" t="s">
        <v>17</v>
      </c>
      <c r="D41" s="5">
        <f>26681614+414800-1044</f>
        <v>27095370</v>
      </c>
    </row>
    <row r="42" spans="1:4" s="2" customFormat="1" ht="13.5" x14ac:dyDescent="0.25">
      <c r="A42" s="14" t="s">
        <v>13</v>
      </c>
      <c r="B42" s="22" t="s">
        <v>23</v>
      </c>
      <c r="C42" s="22" t="s">
        <v>16</v>
      </c>
      <c r="D42" s="5">
        <f>128246564.44+5581187.88</f>
        <v>133827752.31999999</v>
      </c>
    </row>
    <row r="43" spans="1:4" s="2" customFormat="1" ht="16.5" customHeight="1" x14ac:dyDescent="0.25">
      <c r="A43" s="14" t="s">
        <v>39</v>
      </c>
      <c r="B43" s="22" t="s">
        <v>23</v>
      </c>
      <c r="C43" s="22" t="s">
        <v>18</v>
      </c>
      <c r="D43" s="5">
        <f>106948980+2031120+1044</f>
        <v>108981144</v>
      </c>
    </row>
    <row r="44" spans="1:4" s="2" customFormat="1" ht="13.5" x14ac:dyDescent="0.25">
      <c r="A44" s="14" t="s">
        <v>42</v>
      </c>
      <c r="B44" s="22" t="s">
        <v>23</v>
      </c>
      <c r="C44" s="22" t="s">
        <v>20</v>
      </c>
      <c r="D44" s="5">
        <f>32858716+1000000</f>
        <v>33858716</v>
      </c>
    </row>
    <row r="45" spans="1:4" s="3" customFormat="1" ht="13.5" x14ac:dyDescent="0.25">
      <c r="A45" s="27" t="s">
        <v>12</v>
      </c>
      <c r="B45" s="26" t="s">
        <v>46</v>
      </c>
      <c r="C45" s="26"/>
      <c r="D45" s="6">
        <f>D46+D47+D48</f>
        <v>127991080.13</v>
      </c>
    </row>
    <row r="46" spans="1:4" s="2" customFormat="1" ht="13.5" x14ac:dyDescent="0.25">
      <c r="A46" s="13" t="s">
        <v>49</v>
      </c>
      <c r="B46" s="22" t="s">
        <v>46</v>
      </c>
      <c r="C46" s="22" t="s">
        <v>17</v>
      </c>
      <c r="D46" s="5">
        <v>118759085.13</v>
      </c>
    </row>
    <row r="47" spans="1:4" s="3" customFormat="1" ht="13.5" x14ac:dyDescent="0.25">
      <c r="A47" s="19" t="s">
        <v>57</v>
      </c>
      <c r="B47" s="22" t="s">
        <v>46</v>
      </c>
      <c r="C47" s="22" t="s">
        <v>16</v>
      </c>
      <c r="D47" s="5">
        <f>1511995</f>
        <v>1511995</v>
      </c>
    </row>
    <row r="48" spans="1:4" s="3" customFormat="1" ht="13.5" x14ac:dyDescent="0.25">
      <c r="A48" s="13" t="s">
        <v>53</v>
      </c>
      <c r="B48" s="22" t="s">
        <v>46</v>
      </c>
      <c r="C48" s="22" t="s">
        <v>29</v>
      </c>
      <c r="D48" s="5">
        <v>7720000</v>
      </c>
    </row>
    <row r="49" spans="1:4" s="3" customFormat="1" ht="13.5" x14ac:dyDescent="0.25">
      <c r="A49" s="27" t="s">
        <v>63</v>
      </c>
      <c r="B49" s="26" t="s">
        <v>43</v>
      </c>
      <c r="C49" s="26"/>
      <c r="D49" s="6">
        <f>D50</f>
        <v>200000</v>
      </c>
    </row>
    <row r="50" spans="1:4" s="3" customFormat="1" ht="13.5" x14ac:dyDescent="0.25">
      <c r="A50" s="13" t="s">
        <v>64</v>
      </c>
      <c r="B50" s="22" t="s">
        <v>43</v>
      </c>
      <c r="C50" s="22" t="s">
        <v>17</v>
      </c>
      <c r="D50" s="5">
        <v>200000</v>
      </c>
    </row>
    <row r="55" spans="1:4" x14ac:dyDescent="0.2">
      <c r="A55" s="16" t="s">
        <v>60</v>
      </c>
    </row>
  </sheetData>
  <mergeCells count="3">
    <mergeCell ref="A3:C3"/>
    <mergeCell ref="A2:D2"/>
    <mergeCell ref="B1:D1"/>
  </mergeCells>
  <phoneticPr fontId="4" type="noConversion"/>
  <pageMargins left="0.78740157480314965" right="0.11811023622047245" top="0.19685039370078741" bottom="0.19685039370078741" header="0.11811023622047245" footer="0.11811023622047245"/>
  <pageSetup paperSize="9" fitToHeight="14" orientation="portrait" r:id="rId1"/>
  <headerFooter alignWithMargins="0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feu-bud</dc:creator>
  <cp:lastModifiedBy>Якупова Н.Б.</cp:lastModifiedBy>
  <cp:lastPrinted>2025-01-17T09:59:10Z</cp:lastPrinted>
  <dcterms:created xsi:type="dcterms:W3CDTF">2008-10-16T09:22:50Z</dcterms:created>
  <dcterms:modified xsi:type="dcterms:W3CDTF">2025-03-14T04:27:57Z</dcterms:modified>
</cp:coreProperties>
</file>